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4310"/>
  </bookViews>
  <sheets>
    <sheet name="Algorythm" sheetId="2" r:id="rId1"/>
    <sheet name="table" sheetId="3" state="hidden" r:id="rId2"/>
  </sheets>
  <calcPr calcId="145621"/>
</workbook>
</file>

<file path=xl/calcChain.xml><?xml version="1.0" encoding="utf-8"?>
<calcChain xmlns="http://schemas.openxmlformats.org/spreadsheetml/2006/main">
  <c r="C24" i="2" l="1"/>
  <c r="J4" i="3"/>
  <c r="J5" i="3"/>
  <c r="J6" i="3"/>
  <c r="J7" i="3"/>
  <c r="J9" i="3"/>
  <c r="J10" i="3"/>
  <c r="C13" i="3"/>
  <c r="D13" i="3" s="1"/>
  <c r="E13" i="3" l="1"/>
  <c r="D11" i="2" s="1"/>
  <c r="K13" i="3"/>
  <c r="I13" i="3"/>
  <c r="G13" i="3"/>
  <c r="D14" i="2" s="1"/>
  <c r="D13" i="2"/>
  <c r="D10" i="2"/>
  <c r="F5" i="3"/>
  <c r="H5" i="3"/>
  <c r="L6" i="3"/>
  <c r="L5" i="3"/>
  <c r="C12" i="3"/>
  <c r="F12" i="3" s="1"/>
  <c r="C6" i="3"/>
  <c r="F6" i="3" s="1"/>
  <c r="C3" i="3"/>
  <c r="J3" i="3" s="1"/>
  <c r="C5" i="3"/>
  <c r="C4" i="3"/>
  <c r="F4" i="3" s="1"/>
  <c r="C11" i="3"/>
  <c r="J11" i="3" s="1"/>
  <c r="C10" i="3"/>
  <c r="F10" i="3" s="1"/>
  <c r="C8" i="3"/>
  <c r="H8" i="3" s="1"/>
  <c r="C9" i="3"/>
  <c r="F9" i="3" s="1"/>
  <c r="C7" i="3"/>
  <c r="F7" i="3" s="1"/>
  <c r="L9" i="3" l="1"/>
  <c r="H6" i="3"/>
  <c r="J8" i="3"/>
  <c r="J12" i="3"/>
  <c r="F11" i="3"/>
  <c r="L12" i="3"/>
  <c r="H12" i="3"/>
  <c r="H11" i="3"/>
  <c r="L11" i="3"/>
  <c r="H10" i="3"/>
  <c r="L10" i="3"/>
  <c r="H9" i="3"/>
  <c r="F8" i="3"/>
  <c r="L8" i="3"/>
  <c r="H7" i="3"/>
  <c r="L7" i="3"/>
  <c r="L4" i="3"/>
  <c r="H4" i="3"/>
  <c r="H3" i="3"/>
  <c r="F3" i="3"/>
  <c r="L3" i="3"/>
  <c r="F13" i="3" l="1"/>
  <c r="C10" i="2" s="1"/>
  <c r="E4" i="2" s="1"/>
  <c r="H13" i="3"/>
  <c r="C13" i="2" s="1"/>
  <c r="E14" i="2" s="1"/>
  <c r="J13" i="3"/>
  <c r="C16" i="2" s="1"/>
  <c r="L13" i="3"/>
  <c r="D5" i="2"/>
  <c r="D4" i="2"/>
  <c r="C20" i="2" l="1"/>
  <c r="E17" i="2"/>
  <c r="D17" i="2"/>
  <c r="C19" i="2"/>
  <c r="D16" i="2"/>
  <c r="C22" i="2"/>
  <c r="E23" i="2" s="1"/>
  <c r="E22" i="2" l="1"/>
  <c r="C15" i="2"/>
  <c r="E16" i="2"/>
  <c r="C18" i="2"/>
  <c r="E13" i="2" l="1"/>
  <c r="E10" i="2" l="1"/>
  <c r="D22" i="2" l="1"/>
  <c r="D23" i="2"/>
</calcChain>
</file>

<file path=xl/sharedStrings.xml><?xml version="1.0" encoding="utf-8"?>
<sst xmlns="http://schemas.openxmlformats.org/spreadsheetml/2006/main" count="67" uniqueCount="46">
  <si>
    <t>a</t>
  </si>
  <si>
    <t>ė</t>
  </si>
  <si>
    <t>ia</t>
  </si>
  <si>
    <t>ja</t>
  </si>
  <si>
    <t>as</t>
  </si>
  <si>
    <t>is</t>
  </si>
  <si>
    <t>ys</t>
  </si>
  <si>
    <t>us</t>
  </si>
  <si>
    <t>ius</t>
  </si>
  <si>
    <t>jus</t>
  </si>
  <si>
    <t>aitė</t>
  </si>
  <si>
    <t>ytė</t>
  </si>
  <si>
    <t>utė</t>
  </si>
  <si>
    <t>iūtė</t>
  </si>
  <si>
    <t>vyriškos pavardės galūnė</t>
  </si>
  <si>
    <t>moteriška pavardė (netekėjusios)</t>
  </si>
  <si>
    <t>moteriška pavardė (ištekėjusios)</t>
  </si>
  <si>
    <t>ienė</t>
  </si>
  <si>
    <t>iuvienė</t>
  </si>
  <si>
    <t>juvienė</t>
  </si>
  <si>
    <t>uvienė</t>
  </si>
  <si>
    <t>jytė</t>
  </si>
  <si>
    <t>jūtė</t>
  </si>
  <si>
    <t>jienė</t>
  </si>
  <si>
    <t>watch the results:</t>
  </si>
  <si>
    <t>write here the masculine surname:</t>
  </si>
  <si>
    <t>info@gengen.lt</t>
  </si>
  <si>
    <t>http://www.vlkk.lt</t>
  </si>
  <si>
    <t>Internet link to the official explanation (LT):</t>
  </si>
  <si>
    <t>Normative publication:</t>
  </si>
  <si>
    <t>e-mail:</t>
  </si>
  <si>
    <t>Author:</t>
  </si>
  <si>
    <t>Arūnas CIJUNAITIS</t>
  </si>
  <si>
    <t>jė</t>
  </si>
  <si>
    <t>vyriška pavardė</t>
  </si>
  <si>
    <t>Eil. Nr.</t>
  </si>
  <si>
    <t>mot. pav. galūnė (netek.)</t>
  </si>
  <si>
    <t>mot. pav. galūnė (ištek.)</t>
  </si>
  <si>
    <t>mot. pav. galūnė (modern.)</t>
  </si>
  <si>
    <t>mot. pav. galūnė (ištek., altern.)</t>
  </si>
  <si>
    <t>moteriška pavardė (ištekėjusios, alternatyvi)</t>
  </si>
  <si>
    <t>moteriška pavardė (moderni)</t>
  </si>
  <si>
    <t>f o r m s   o f   f e m i n i n e   s u r n a m e s</t>
  </si>
  <si>
    <t>„Lietuvių kalbos rašyba ir skyryba“, Vilnius, 1992</t>
  </si>
  <si>
    <t>L i t h u a n i a n   m a s c u l i n e   s u r n a m e</t>
  </si>
  <si>
    <t>v1.2, 2018-09-28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</si>
</sst>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i/>
      <sz val="13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b/>
      <sz val="12"/>
      <color rgb="FFFF0000"/>
      <name val="Calibri"/>
      <family val="2"/>
      <charset val="186"/>
      <scheme val="minor"/>
    </font>
    <font>
      <i/>
      <sz val="12"/>
      <name val="Calibri"/>
      <family val="2"/>
      <charset val="186"/>
      <scheme val="minor"/>
    </font>
    <font>
      <i/>
      <sz val="11"/>
      <color theme="0" tint="-0.499984740745262"/>
      <name val="Calibri"/>
      <family val="2"/>
      <charset val="186"/>
      <scheme val="minor"/>
    </font>
    <font>
      <b/>
      <sz val="12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22"/>
      <color theme="5" tint="-0.249977111117893"/>
      <name val="Calibri"/>
      <family val="2"/>
      <charset val="186"/>
      <scheme val="minor"/>
    </font>
    <font>
      <u/>
      <sz val="12"/>
      <color theme="10"/>
      <name val="Calibri"/>
      <family val="2"/>
      <charset val="186"/>
      <scheme val="minor"/>
    </font>
    <font>
      <sz val="13"/>
      <color theme="1"/>
      <name val="Calibri"/>
      <family val="2"/>
      <charset val="186"/>
      <scheme val="minor"/>
    </font>
    <font>
      <sz val="11"/>
      <color rgb="FFC00000"/>
      <name val="Calibri"/>
      <family val="2"/>
      <charset val="186"/>
      <scheme val="minor"/>
    </font>
    <font>
      <sz val="11"/>
      <color theme="4"/>
      <name val="Calibri"/>
      <family val="2"/>
      <charset val="186"/>
      <scheme val="minor"/>
    </font>
    <font>
      <b/>
      <sz val="11"/>
      <color rgb="FFC00000"/>
      <name val="Calibri"/>
      <family val="2"/>
      <charset val="186"/>
      <scheme val="minor"/>
    </font>
    <font>
      <sz val="11"/>
      <color theme="3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i/>
      <sz val="12"/>
      <color theme="0" tint="-0.499984740745262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22"/>
      <color theme="1"/>
      <name val="Calibri"/>
      <family val="2"/>
      <charset val="186"/>
      <scheme val="minor"/>
    </font>
    <font>
      <i/>
      <sz val="22"/>
      <color theme="1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10" fillId="2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 indent="1"/>
    </xf>
    <xf numFmtId="0" fontId="9" fillId="3" borderId="28" xfId="0" quotePrefix="1" applyFont="1" applyFill="1" applyBorder="1" applyAlignment="1">
      <alignment horizontal="right" vertical="center" indent="1"/>
    </xf>
    <xf numFmtId="0" fontId="9" fillId="3" borderId="22" xfId="0" applyFont="1" applyFill="1" applyBorder="1" applyAlignment="1">
      <alignment horizontal="right" vertical="center" indent="1"/>
    </xf>
    <xf numFmtId="0" fontId="9" fillId="3" borderId="0" xfId="0" applyFont="1" applyFill="1" applyBorder="1" applyAlignment="1">
      <alignment horizontal="right" vertical="center" indent="1"/>
    </xf>
    <xf numFmtId="0" fontId="4" fillId="2" borderId="30" xfId="0" quotePrefix="1" applyFont="1" applyFill="1" applyBorder="1" applyAlignment="1">
      <alignment horizontal="left" wrapText="1"/>
    </xf>
    <xf numFmtId="0" fontId="3" fillId="2" borderId="30" xfId="0" quotePrefix="1" applyFont="1" applyFill="1" applyBorder="1" applyAlignment="1">
      <alignment horizontal="left" wrapText="1"/>
    </xf>
    <xf numFmtId="0" fontId="0" fillId="2" borderId="0" xfId="0" applyFont="1" applyFill="1"/>
    <xf numFmtId="0" fontId="0" fillId="2" borderId="0" xfId="0" applyFont="1" applyFill="1" applyBorder="1"/>
    <xf numFmtId="0" fontId="0" fillId="2" borderId="13" xfId="0" applyFont="1" applyFill="1" applyBorder="1" applyAlignment="1">
      <alignment horizontal="center" vertical="center"/>
    </xf>
    <xf numFmtId="0" fontId="0" fillId="2" borderId="13" xfId="0" applyFont="1" applyFill="1" applyBorder="1"/>
    <xf numFmtId="0" fontId="0" fillId="2" borderId="0" xfId="0" applyFont="1" applyFill="1" applyBorder="1" applyAlignment="1">
      <alignment horizontal="left" indent="3"/>
    </xf>
    <xf numFmtId="0" fontId="16" fillId="0" borderId="1" xfId="0" quotePrefix="1" applyNumberFormat="1" applyFont="1" applyFill="1" applyBorder="1" applyAlignment="1">
      <alignment horizontal="center" vertical="center"/>
    </xf>
    <xf numFmtId="0" fontId="16" fillId="0" borderId="2" xfId="0" quotePrefix="1" applyNumberFormat="1" applyFont="1" applyFill="1" applyBorder="1" applyAlignment="1">
      <alignment horizontal="center" vertical="center"/>
    </xf>
    <xf numFmtId="0" fontId="16" fillId="0" borderId="1" xfId="0" quotePrefix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quotePrefix="1" applyNumberFormat="1" applyFont="1" applyFill="1" applyBorder="1" applyAlignment="1">
      <alignment horizontal="center" vertical="center"/>
    </xf>
    <xf numFmtId="0" fontId="18" fillId="0" borderId="2" xfId="0" quotePrefix="1" applyNumberFormat="1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0" fillId="2" borderId="0" xfId="0" applyFont="1" applyFill="1" applyAlignment="1"/>
    <xf numFmtId="0" fontId="0" fillId="2" borderId="0" xfId="0" applyFont="1" applyFill="1" applyBorder="1" applyAlignment="1"/>
    <xf numFmtId="0" fontId="0" fillId="2" borderId="18" xfId="0" applyFont="1" applyFill="1" applyBorder="1" applyAlignment="1"/>
    <xf numFmtId="0" fontId="0" fillId="2" borderId="20" xfId="0" applyFont="1" applyFill="1" applyBorder="1" applyAlignment="1"/>
    <xf numFmtId="0" fontId="3" fillId="3" borderId="23" xfId="0" applyFont="1" applyFill="1" applyBorder="1" applyAlignment="1"/>
    <xf numFmtId="0" fontId="3" fillId="3" borderId="25" xfId="0" applyFont="1" applyFill="1" applyBorder="1" applyAlignment="1"/>
    <xf numFmtId="0" fontId="3" fillId="3" borderId="27" xfId="0" applyFont="1" applyFill="1" applyBorder="1" applyAlignment="1"/>
    <xf numFmtId="0" fontId="0" fillId="2" borderId="7" xfId="0" applyFont="1" applyFill="1" applyBorder="1" applyAlignment="1"/>
    <xf numFmtId="0" fontId="0" fillId="2" borderId="10" xfId="0" applyFont="1" applyFill="1" applyBorder="1" applyAlignment="1"/>
    <xf numFmtId="0" fontId="0" fillId="2" borderId="12" xfId="0" applyFont="1" applyFill="1" applyBorder="1" applyAlignment="1"/>
    <xf numFmtId="0" fontId="0" fillId="2" borderId="15" xfId="0" applyFont="1" applyFill="1" applyBorder="1" applyAlignment="1"/>
    <xf numFmtId="0" fontId="0" fillId="2" borderId="9" xfId="0" applyFont="1" applyFill="1" applyBorder="1" applyAlignment="1"/>
    <xf numFmtId="0" fontId="0" fillId="2" borderId="11" xfId="0" applyFont="1" applyFill="1" applyBorder="1" applyAlignment="1"/>
    <xf numFmtId="0" fontId="0" fillId="2" borderId="14" xfId="0" applyFont="1" applyFill="1" applyBorder="1" applyAlignment="1"/>
    <xf numFmtId="0" fontId="0" fillId="2" borderId="17" xfId="0" applyFont="1" applyFill="1" applyBorder="1" applyAlignment="1"/>
    <xf numFmtId="0" fontId="0" fillId="2" borderId="19" xfId="0" applyFont="1" applyFill="1" applyBorder="1" applyAlignment="1"/>
    <xf numFmtId="0" fontId="0" fillId="2" borderId="21" xfId="0" applyFont="1" applyFill="1" applyBorder="1" applyAlignment="1"/>
    <xf numFmtId="0" fontId="3" fillId="3" borderId="24" xfId="0" applyFont="1" applyFill="1" applyBorder="1" applyAlignment="1"/>
    <xf numFmtId="0" fontId="3" fillId="3" borderId="26" xfId="0" applyFont="1" applyFill="1" applyBorder="1" applyAlignment="1"/>
    <xf numFmtId="0" fontId="3" fillId="3" borderId="29" xfId="0" applyFont="1" applyFill="1" applyBorder="1" applyAlignment="1"/>
    <xf numFmtId="0" fontId="21" fillId="2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/>
    <xf numFmtId="0" fontId="0" fillId="2" borderId="32" xfId="0" quotePrefix="1" applyFont="1" applyFill="1" applyBorder="1" applyAlignment="1"/>
    <xf numFmtId="0" fontId="21" fillId="2" borderId="16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vertical="center"/>
    </xf>
    <xf numFmtId="0" fontId="0" fillId="2" borderId="30" xfId="0" quotePrefix="1" applyFont="1" applyFill="1" applyBorder="1" applyAlignment="1">
      <alignment horizontal="left"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0" fillId="0" borderId="1" xfId="0" quotePrefix="1" applyNumberFormat="1" applyFont="1" applyFill="1" applyBorder="1" applyAlignment="1">
      <alignment horizontal="center" vertical="center"/>
    </xf>
    <xf numFmtId="0" fontId="20" fillId="0" borderId="2" xfId="0" quotePrefix="1" applyNumberFormat="1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left" vertical="center" indent="3"/>
    </xf>
    <xf numFmtId="0" fontId="15" fillId="2" borderId="35" xfId="0" applyFont="1" applyFill="1" applyBorder="1" applyAlignment="1">
      <alignment horizontal="left" vertical="center" indent="3"/>
    </xf>
    <xf numFmtId="0" fontId="2" fillId="2" borderId="34" xfId="0" applyFont="1" applyFill="1" applyBorder="1" applyAlignment="1">
      <alignment horizontal="left" wrapText="1" indent="1"/>
    </xf>
    <xf numFmtId="0" fontId="15" fillId="2" borderId="36" xfId="0" applyFont="1" applyFill="1" applyBorder="1" applyAlignment="1">
      <alignment horizontal="left" vertical="top" wrapText="1" indent="1"/>
    </xf>
    <xf numFmtId="0" fontId="6" fillId="2" borderId="0" xfId="0" applyFont="1" applyFill="1" applyBorder="1" applyAlignment="1">
      <alignment horizontal="left" vertical="center" indent="3"/>
    </xf>
    <xf numFmtId="0" fontId="24" fillId="2" borderId="13" xfId="0" applyFont="1" applyFill="1" applyBorder="1" applyAlignment="1">
      <alignment horizontal="center" vertical="center"/>
    </xf>
    <xf numFmtId="0" fontId="23" fillId="0" borderId="5" xfId="0" applyFont="1" applyBorder="1" applyAlignment="1" applyProtection="1">
      <alignment horizontal="left" vertical="center" indent="3"/>
      <protection locked="0"/>
    </xf>
    <xf numFmtId="0" fontId="23" fillId="0" borderId="6" xfId="0" applyFont="1" applyBorder="1" applyAlignment="1" applyProtection="1">
      <alignment horizontal="left" vertical="center" indent="3"/>
      <protection locked="0"/>
    </xf>
    <xf numFmtId="0" fontId="2" fillId="2" borderId="34" xfId="0" applyFont="1" applyFill="1" applyBorder="1" applyAlignment="1">
      <alignment horizontal="left" vertical="center" wrapText="1" indent="1"/>
    </xf>
    <xf numFmtId="0" fontId="2" fillId="2" borderId="36" xfId="0" applyFont="1" applyFill="1" applyBorder="1" applyAlignment="1">
      <alignment horizontal="left" vertical="center" wrapText="1" indent="1"/>
    </xf>
    <xf numFmtId="0" fontId="13" fillId="7" borderId="5" xfId="0" applyFont="1" applyFill="1" applyBorder="1" applyAlignment="1" applyProtection="1">
      <alignment horizontal="left" vertical="center" indent="3"/>
    </xf>
    <xf numFmtId="0" fontId="13" fillId="7" borderId="6" xfId="0" applyFont="1" applyFill="1" applyBorder="1" applyAlignment="1" applyProtection="1">
      <alignment horizontal="left" vertical="center" indent="3"/>
    </xf>
    <xf numFmtId="0" fontId="24" fillId="2" borderId="0" xfId="0" applyFont="1" applyFill="1" applyBorder="1" applyAlignment="1">
      <alignment horizontal="center" vertical="center"/>
    </xf>
    <xf numFmtId="0" fontId="13" fillId="6" borderId="5" xfId="0" applyFont="1" applyFill="1" applyBorder="1" applyAlignment="1" applyProtection="1">
      <alignment horizontal="left" vertical="center" indent="3"/>
    </xf>
    <xf numFmtId="0" fontId="13" fillId="6" borderId="6" xfId="0" applyFont="1" applyFill="1" applyBorder="1" applyAlignment="1" applyProtection="1">
      <alignment horizontal="left" vertical="center" indent="3"/>
    </xf>
    <xf numFmtId="0" fontId="22" fillId="3" borderId="28" xfId="1" applyFont="1" applyFill="1" applyBorder="1" applyAlignment="1" applyProtection="1">
      <alignment horizontal="left" vertical="center"/>
    </xf>
    <xf numFmtId="0" fontId="14" fillId="3" borderId="0" xfId="1" applyFont="1" applyFill="1" applyBorder="1" applyAlignment="1" applyProtection="1">
      <alignment horizontal="left" vertical="center"/>
    </xf>
    <xf numFmtId="0" fontId="11" fillId="4" borderId="22" xfId="0" applyFont="1" applyFill="1" applyBorder="1" applyAlignment="1">
      <alignment horizontal="left" vertical="center"/>
    </xf>
    <xf numFmtId="0" fontId="3" fillId="2" borderId="31" xfId="0" quotePrefix="1" applyFont="1" applyFill="1" applyBorder="1" applyAlignment="1">
      <alignment horizontal="left" vertical="center" wrapText="1" indent="2"/>
    </xf>
    <xf numFmtId="0" fontId="3" fillId="2" borderId="31" xfId="0" applyFont="1" applyFill="1" applyBorder="1" applyAlignment="1">
      <alignment horizontal="left" vertical="center" wrapText="1" indent="2"/>
    </xf>
    <xf numFmtId="0" fontId="8" fillId="2" borderId="28" xfId="0" applyFont="1" applyFill="1" applyBorder="1" applyAlignment="1">
      <alignment horizontal="left" vertical="top" wrapText="1" indent="2"/>
    </xf>
    <xf numFmtId="0" fontId="13" fillId="8" borderId="5" xfId="0" applyFont="1" applyFill="1" applyBorder="1" applyAlignment="1" applyProtection="1">
      <alignment horizontal="left" vertical="center" indent="3"/>
    </xf>
    <xf numFmtId="0" fontId="13" fillId="8" borderId="6" xfId="0" applyFont="1" applyFill="1" applyBorder="1" applyAlignment="1" applyProtection="1">
      <alignment horizontal="left" vertical="center" indent="3"/>
    </xf>
    <xf numFmtId="0" fontId="3" fillId="2" borderId="30" xfId="0" quotePrefix="1" applyFont="1" applyFill="1" applyBorder="1" applyAlignment="1">
      <alignment horizontal="left" vertical="center" wrapText="1" indent="2"/>
    </xf>
    <xf numFmtId="0" fontId="3" fillId="2" borderId="30" xfId="0" applyFont="1" applyFill="1" applyBorder="1" applyAlignment="1">
      <alignment horizontal="left" vertical="center" wrapText="1" indent="2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lkk.lt/aktualiausios-temos/asmenvardziai" TargetMode="External"/><Relationship Id="rId1" Type="http://schemas.openxmlformats.org/officeDocument/2006/relationships/hyperlink" Target="mailto:info@gengen.l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Normal="100" workbookViewId="0">
      <selection activeCell="C4" sqref="C4:C5"/>
    </sheetView>
  </sheetViews>
  <sheetFormatPr defaultRowHeight="15" x14ac:dyDescent="0.25"/>
  <cols>
    <col min="1" max="2" width="4.7109375" style="24" customWidth="1"/>
    <col min="3" max="3" width="60.7109375" style="8" customWidth="1"/>
    <col min="4" max="4" width="15.7109375" style="8" customWidth="1"/>
    <col min="5" max="5" width="35.7109375" style="8" customWidth="1"/>
    <col min="6" max="7" width="4.7109375" style="24" customWidth="1"/>
    <col min="8" max="16384" width="9.140625" style="8"/>
  </cols>
  <sheetData>
    <row r="1" spans="1:6" ht="19.5" customHeight="1" x14ac:dyDescent="0.25">
      <c r="A1" s="25"/>
      <c r="D1" s="9"/>
      <c r="F1" s="1" t="s">
        <v>45</v>
      </c>
    </row>
    <row r="2" spans="1:6" ht="22.5" customHeight="1" x14ac:dyDescent="0.25">
      <c r="A2" s="25"/>
      <c r="B2" s="25"/>
      <c r="C2" s="59" t="s">
        <v>44</v>
      </c>
      <c r="D2" s="59"/>
      <c r="E2" s="59"/>
      <c r="F2" s="25"/>
    </row>
    <row r="3" spans="1:6" ht="22.5" customHeight="1" thickBot="1" x14ac:dyDescent="0.3">
      <c r="A3" s="25"/>
      <c r="B3" s="31"/>
      <c r="C3" s="44" t="s">
        <v>25</v>
      </c>
      <c r="D3" s="45"/>
      <c r="E3" s="45"/>
      <c r="F3" s="35"/>
    </row>
    <row r="4" spans="1:6" ht="22.5" customHeight="1" x14ac:dyDescent="0.25">
      <c r="A4" s="25"/>
      <c r="B4" s="32"/>
      <c r="C4" s="60"/>
      <c r="D4" s="54" t="str">
        <f>IF(C4="","","-")</f>
        <v/>
      </c>
      <c r="E4" s="62" t="str">
        <f>IF(C4="","",IF(C10="","it looks like this word is not a lithuanian masculine surname","unmarried &amp; married"))</f>
        <v/>
      </c>
      <c r="F4" s="36"/>
    </row>
    <row r="5" spans="1:6" ht="22.5" customHeight="1" thickBot="1" x14ac:dyDescent="0.3">
      <c r="A5" s="25"/>
      <c r="B5" s="32"/>
      <c r="C5" s="61"/>
      <c r="D5" s="55" t="str">
        <f>IF(C4="","","-")</f>
        <v/>
      </c>
      <c r="E5" s="63"/>
      <c r="F5" s="36"/>
    </row>
    <row r="6" spans="1:6" ht="22.5" customHeight="1" x14ac:dyDescent="0.25">
      <c r="A6" s="25"/>
      <c r="B6" s="33"/>
      <c r="C6" s="10"/>
      <c r="D6" s="11"/>
      <c r="E6" s="11"/>
      <c r="F6" s="37"/>
    </row>
    <row r="7" spans="1:6" ht="22.5" customHeight="1" x14ac:dyDescent="0.25">
      <c r="A7" s="25"/>
      <c r="B7" s="25"/>
      <c r="C7" s="9"/>
      <c r="D7" s="9"/>
      <c r="E7" s="9"/>
      <c r="F7" s="25"/>
    </row>
    <row r="8" spans="1:6" ht="22.5" customHeight="1" x14ac:dyDescent="0.25">
      <c r="A8" s="25"/>
      <c r="B8" s="25"/>
      <c r="C8" s="66" t="s">
        <v>42</v>
      </c>
      <c r="D8" s="66"/>
      <c r="E8" s="66"/>
      <c r="F8" s="25"/>
    </row>
    <row r="9" spans="1:6" ht="22.5" customHeight="1" thickBot="1" x14ac:dyDescent="0.3">
      <c r="A9" s="25"/>
      <c r="B9" s="34"/>
      <c r="C9" s="47" t="s">
        <v>24</v>
      </c>
      <c r="D9" s="48"/>
      <c r="E9" s="48"/>
      <c r="F9" s="38"/>
    </row>
    <row r="10" spans="1:6" ht="22.5" customHeight="1" x14ac:dyDescent="0.25">
      <c r="A10" s="25"/>
      <c r="B10" s="26"/>
      <c r="C10" s="67" t="str">
        <f>IF(C4="","",table!F13)</f>
        <v/>
      </c>
      <c r="D10" s="54" t="str">
        <f>IF(C4="","","-"&amp;table!D13)</f>
        <v/>
      </c>
      <c r="E10" s="62" t="str">
        <f>IF(C10="","","unmarried")</f>
        <v/>
      </c>
      <c r="F10" s="39"/>
    </row>
    <row r="11" spans="1:6" ht="22.5" customHeight="1" thickBot="1" x14ac:dyDescent="0.3">
      <c r="A11" s="25"/>
      <c r="B11" s="26"/>
      <c r="C11" s="68"/>
      <c r="D11" s="55" t="str">
        <f>IF(C4="","","+"&amp;table!E13)</f>
        <v/>
      </c>
      <c r="E11" s="63"/>
      <c r="F11" s="39"/>
    </row>
    <row r="12" spans="1:6" ht="19.5" customHeight="1" thickBot="1" x14ac:dyDescent="0.3">
      <c r="A12" s="25"/>
      <c r="B12" s="26"/>
      <c r="C12" s="9"/>
      <c r="D12" s="12"/>
      <c r="E12" s="9"/>
      <c r="F12" s="39"/>
    </row>
    <row r="13" spans="1:6" ht="22.5" customHeight="1" x14ac:dyDescent="0.3">
      <c r="A13" s="25"/>
      <c r="B13" s="26"/>
      <c r="C13" s="64" t="str">
        <f>IF(C4="","",table!H13)</f>
        <v/>
      </c>
      <c r="D13" s="54" t="str">
        <f>IF(C4="","","-"&amp;table!D13)</f>
        <v/>
      </c>
      <c r="E13" s="56" t="str">
        <f>IF(C13="","","married")</f>
        <v/>
      </c>
      <c r="F13" s="39"/>
    </row>
    <row r="14" spans="1:6" ht="22.5" customHeight="1" thickBot="1" x14ac:dyDescent="0.3">
      <c r="A14" s="25"/>
      <c r="B14" s="26"/>
      <c r="C14" s="65"/>
      <c r="D14" s="55" t="str">
        <f>IF(C4="","","+"&amp;table!G13)</f>
        <v/>
      </c>
      <c r="E14" s="57" t="str">
        <f>IF(C13="","","(basic form)")</f>
        <v/>
      </c>
      <c r="F14" s="39"/>
    </row>
    <row r="15" spans="1:6" ht="19.5" customHeight="1" thickBot="1" x14ac:dyDescent="0.3">
      <c r="A15" s="25"/>
      <c r="B15" s="26"/>
      <c r="C15" s="58" t="str">
        <f>IF(C16="","","or")</f>
        <v/>
      </c>
      <c r="D15" s="12"/>
      <c r="E15" s="9"/>
      <c r="F15" s="39"/>
    </row>
    <row r="16" spans="1:6" ht="22.5" customHeight="1" x14ac:dyDescent="0.3">
      <c r="A16" s="25"/>
      <c r="B16" s="26"/>
      <c r="C16" s="64" t="str">
        <f>IF(C4="","",table!J13)</f>
        <v/>
      </c>
      <c r="D16" s="54" t="str">
        <f>IF(C16="","","-"&amp;table!D13)</f>
        <v/>
      </c>
      <c r="E16" s="56" t="str">
        <f>IF(C16="","","married")</f>
        <v/>
      </c>
      <c r="F16" s="39"/>
    </row>
    <row r="17" spans="1:6" ht="22.5" customHeight="1" thickBot="1" x14ac:dyDescent="0.3">
      <c r="A17" s="25"/>
      <c r="B17" s="26"/>
      <c r="C17" s="65"/>
      <c r="D17" s="55" t="str">
        <f>IF(C16="","","+"&amp;table!I13)</f>
        <v/>
      </c>
      <c r="E17" s="57" t="str">
        <f>IF(C16="","","(alternative form)")</f>
        <v/>
      </c>
      <c r="F17" s="39"/>
    </row>
    <row r="18" spans="1:6" ht="19.5" customHeight="1" x14ac:dyDescent="0.25">
      <c r="B18" s="26"/>
      <c r="C18" s="6" t="str">
        <f>IF(C16="","","IMPORTANT:")</f>
        <v/>
      </c>
      <c r="D18" s="7"/>
      <c r="E18" s="49"/>
      <c r="F18" s="39"/>
    </row>
    <row r="19" spans="1:6" ht="31.5" customHeight="1" x14ac:dyDescent="0.25">
      <c r="B19" s="26"/>
      <c r="C19" s="72" t="str">
        <f>IF(C16="","","The alternative form is valid with disyllabic masculine surnames only.
This form can be chooses according to the traditions of women surnames in the family.")</f>
        <v/>
      </c>
      <c r="D19" s="73"/>
      <c r="E19" s="73"/>
      <c r="F19" s="39"/>
    </row>
    <row r="20" spans="1:6" ht="19.5" customHeight="1" thickBot="1" x14ac:dyDescent="0.3">
      <c r="B20" s="26"/>
      <c r="C20" s="74" t="str">
        <f>IF(C16="","","The user must to determine the disyllabic surname by self because the algorithm does not verify it.")</f>
        <v/>
      </c>
      <c r="D20" s="74"/>
      <c r="E20" s="74"/>
      <c r="F20" s="39"/>
    </row>
    <row r="21" spans="1:6" ht="22.5" customHeight="1" thickTop="1" thickBot="1" x14ac:dyDescent="0.3">
      <c r="A21" s="25"/>
      <c r="B21" s="26"/>
      <c r="C21" s="9"/>
      <c r="D21" s="9"/>
      <c r="E21" s="9"/>
      <c r="F21" s="39"/>
    </row>
    <row r="22" spans="1:6" ht="22.5" customHeight="1" x14ac:dyDescent="0.3">
      <c r="A22" s="25"/>
      <c r="B22" s="26"/>
      <c r="C22" s="75" t="str">
        <f>IF(C10="","",table!L13)</f>
        <v/>
      </c>
      <c r="D22" s="54" t="str">
        <f>IF(C22="","","-"&amp;table!D13)</f>
        <v/>
      </c>
      <c r="E22" s="56" t="str">
        <f>IF(C22="","","unmarried &amp; married")</f>
        <v/>
      </c>
      <c r="F22" s="39"/>
    </row>
    <row r="23" spans="1:6" ht="22.5" customHeight="1" thickBot="1" x14ac:dyDescent="0.3">
      <c r="A23" s="25"/>
      <c r="B23" s="26"/>
      <c r="C23" s="76"/>
      <c r="D23" s="55" t="str">
        <f>IF(C22="","","+"&amp;table!K13)</f>
        <v/>
      </c>
      <c r="E23" s="57" t="str">
        <f>IF(C22="","","(modern alternative form)")</f>
        <v/>
      </c>
      <c r="F23" s="39"/>
    </row>
    <row r="24" spans="1:6" ht="19.5" customHeight="1" x14ac:dyDescent="0.25">
      <c r="B24" s="26"/>
      <c r="C24" s="77" t="str">
        <f>IF(C4="","","This modern alternative form can be choosed at the desire of the person. The rule is valid from 2003.")</f>
        <v/>
      </c>
      <c r="D24" s="78"/>
      <c r="E24" s="78"/>
      <c r="F24" s="39"/>
    </row>
    <row r="25" spans="1:6" ht="22.5" customHeight="1" x14ac:dyDescent="0.25">
      <c r="A25" s="25"/>
      <c r="B25" s="27"/>
      <c r="C25" s="46"/>
      <c r="D25" s="46"/>
      <c r="E25" s="46"/>
      <c r="F25" s="40"/>
    </row>
    <row r="26" spans="1:6" ht="19.5" customHeight="1" thickBot="1" x14ac:dyDescent="0.3">
      <c r="A26" s="25"/>
      <c r="B26" s="25"/>
      <c r="C26" s="9"/>
      <c r="D26" s="9"/>
      <c r="E26" s="9"/>
      <c r="F26" s="25"/>
    </row>
    <row r="27" spans="1:6" ht="19.5" customHeight="1" thickTop="1" x14ac:dyDescent="0.25">
      <c r="B27" s="28"/>
      <c r="C27" s="4" t="s">
        <v>31</v>
      </c>
      <c r="D27" s="71" t="s">
        <v>32</v>
      </c>
      <c r="E27" s="71"/>
      <c r="F27" s="41"/>
    </row>
    <row r="28" spans="1:6" ht="19.5" customHeight="1" x14ac:dyDescent="0.25">
      <c r="B28" s="29"/>
      <c r="C28" s="5" t="s">
        <v>30</v>
      </c>
      <c r="D28" s="70" t="s">
        <v>26</v>
      </c>
      <c r="E28" s="70"/>
      <c r="F28" s="42"/>
    </row>
    <row r="29" spans="1:6" ht="19.5" customHeight="1" x14ac:dyDescent="0.25">
      <c r="B29" s="29"/>
      <c r="C29" s="2" t="s">
        <v>28</v>
      </c>
      <c r="D29" s="70" t="s">
        <v>27</v>
      </c>
      <c r="E29" s="70"/>
      <c r="F29" s="42"/>
    </row>
    <row r="30" spans="1:6" ht="19.5" customHeight="1" thickBot="1" x14ac:dyDescent="0.3">
      <c r="B30" s="30"/>
      <c r="C30" s="3" t="s">
        <v>29</v>
      </c>
      <c r="D30" s="69" t="s">
        <v>43</v>
      </c>
      <c r="E30" s="69"/>
      <c r="F30" s="43"/>
    </row>
    <row r="31" spans="1:6" ht="19.5" customHeight="1" thickTop="1" x14ac:dyDescent="0.25"/>
  </sheetData>
  <sheetProtection sheet="1" objects="1" scenarios="1" selectLockedCells="1"/>
  <mergeCells count="16">
    <mergeCell ref="D30:E30"/>
    <mergeCell ref="D29:E29"/>
    <mergeCell ref="D28:E28"/>
    <mergeCell ref="D27:E27"/>
    <mergeCell ref="C19:E19"/>
    <mergeCell ref="C20:E20"/>
    <mergeCell ref="C22:C23"/>
    <mergeCell ref="C24:E24"/>
    <mergeCell ref="C2:E2"/>
    <mergeCell ref="C4:C5"/>
    <mergeCell ref="E4:E5"/>
    <mergeCell ref="C16:C17"/>
    <mergeCell ref="C8:E8"/>
    <mergeCell ref="C10:C11"/>
    <mergeCell ref="C13:C14"/>
    <mergeCell ref="E10:E11"/>
  </mergeCells>
  <hyperlinks>
    <hyperlink ref="D28" r:id="rId1"/>
    <hyperlink ref="D29" r:id="rId2" location="mot-pavardes"/>
  </hyperlinks>
  <pageMargins left="0.7" right="0.7" top="0.75" bottom="0.75" header="0.3" footer="0.3"/>
  <pageSetup paperSize="9" orientation="portrait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"/>
  <sheetViews>
    <sheetView zoomScaleNormal="100" workbookViewId="0"/>
  </sheetViews>
  <sheetFormatPr defaultRowHeight="15" x14ac:dyDescent="0.25"/>
  <cols>
    <col min="1" max="1" width="4.7109375" style="50" customWidth="1"/>
    <col min="2" max="2" width="5.7109375" style="50" customWidth="1"/>
    <col min="3" max="3" width="20.7109375" style="50" customWidth="1"/>
    <col min="4" max="5" width="10.5703125" style="50" customWidth="1"/>
    <col min="6" max="6" width="20.7109375" style="50" customWidth="1"/>
    <col min="7" max="7" width="10.5703125" style="50" customWidth="1"/>
    <col min="8" max="8" width="20.7109375" style="50" customWidth="1"/>
    <col min="9" max="9" width="10.5703125" style="50" customWidth="1"/>
    <col min="10" max="10" width="20.7109375" style="50" customWidth="1"/>
    <col min="11" max="11" width="10.5703125" style="50" customWidth="1"/>
    <col min="12" max="12" width="20.7109375" style="50" customWidth="1"/>
    <col min="13" max="13" width="4.7109375" style="50" customWidth="1"/>
    <col min="14" max="16384" width="9.140625" style="50"/>
  </cols>
  <sheetData>
    <row r="1" spans="2:12" ht="21" customHeight="1" x14ac:dyDescent="0.25"/>
    <row r="2" spans="2:12" ht="81" customHeight="1" x14ac:dyDescent="0.25">
      <c r="B2" s="16" t="s">
        <v>35</v>
      </c>
      <c r="C2" s="16" t="s">
        <v>34</v>
      </c>
      <c r="D2" s="16" t="s">
        <v>14</v>
      </c>
      <c r="E2" s="16" t="s">
        <v>36</v>
      </c>
      <c r="F2" s="16" t="s">
        <v>15</v>
      </c>
      <c r="G2" s="16" t="s">
        <v>37</v>
      </c>
      <c r="H2" s="16" t="s">
        <v>16</v>
      </c>
      <c r="I2" s="16" t="s">
        <v>39</v>
      </c>
      <c r="J2" s="16" t="s">
        <v>40</v>
      </c>
      <c r="K2" s="16" t="s">
        <v>38</v>
      </c>
      <c r="L2" s="16" t="s">
        <v>41</v>
      </c>
    </row>
    <row r="3" spans="2:12" ht="21" customHeight="1" x14ac:dyDescent="0.25">
      <c r="B3" s="52">
        <v>1</v>
      </c>
      <c r="C3" s="19" t="str">
        <f>IF(D3=$D$13,$C$13,"")</f>
        <v/>
      </c>
      <c r="D3" s="20" t="s">
        <v>0</v>
      </c>
      <c r="E3" s="13" t="s">
        <v>10</v>
      </c>
      <c r="F3" s="19" t="str">
        <f>IF(D3=$D$13,LEFT(C3,LEN(C3)-LEN(D3))&amp;E3,"")</f>
        <v/>
      </c>
      <c r="G3" s="15" t="s">
        <v>17</v>
      </c>
      <c r="H3" s="19" t="str">
        <f>IF(D3=$D$13,LEFT(C3,LEN(C3)-LEN(D3))&amp;G3,"")</f>
        <v/>
      </c>
      <c r="I3" s="15"/>
      <c r="J3" s="19" t="str">
        <f>IF(I3=0,"",IF(D3=$D$13,LEFT(C3,LEN(C3)-LEN(D3))&amp;I3,""))</f>
        <v/>
      </c>
      <c r="K3" s="15" t="s">
        <v>1</v>
      </c>
      <c r="L3" s="19" t="str">
        <f>IF(D3=$D$13,LEFT(C3,LEN(C3)-LEN(D3))&amp;K3,"")</f>
        <v/>
      </c>
    </row>
    <row r="4" spans="2:12" ht="21" customHeight="1" x14ac:dyDescent="0.25">
      <c r="B4" s="52">
        <v>2</v>
      </c>
      <c r="C4" s="19" t="str">
        <f>IF(D4=$D$13,$C$13,"")</f>
        <v/>
      </c>
      <c r="D4" s="20" t="s">
        <v>4</v>
      </c>
      <c r="E4" s="13" t="s">
        <v>10</v>
      </c>
      <c r="F4" s="19" t="str">
        <f>IF(D4=$D$13,LEFT(C4,LEN(C4)-LEN(D4))&amp;E4,"")</f>
        <v/>
      </c>
      <c r="G4" s="15" t="s">
        <v>17</v>
      </c>
      <c r="H4" s="19" t="str">
        <f>IF(D4=$D$13,LEFT(C4,LEN(C4)-LEN(D4))&amp;G4,"")</f>
        <v/>
      </c>
      <c r="I4" s="15"/>
      <c r="J4" s="19" t="str">
        <f>IF(I4=0,"",IF(D4=$D$13,LEFT(C4,LEN(C4)-LEN(D4))&amp;I4,""))</f>
        <v/>
      </c>
      <c r="K4" s="15" t="s">
        <v>1</v>
      </c>
      <c r="L4" s="19" t="str">
        <f>IF(D4=$D$13,LEFT(C4,LEN(C4)-LEN(D4))&amp;K4,"")</f>
        <v/>
      </c>
    </row>
    <row r="5" spans="2:12" ht="21" customHeight="1" x14ac:dyDescent="0.25">
      <c r="B5" s="52">
        <v>3</v>
      </c>
      <c r="C5" s="19" t="str">
        <f>IF(D5=$D$13,$C$13,"")</f>
        <v/>
      </c>
      <c r="D5" s="20" t="s">
        <v>1</v>
      </c>
      <c r="E5" s="13" t="s">
        <v>11</v>
      </c>
      <c r="F5" s="19" t="str">
        <f>IF(D5=$D$13,LEFT(C5,LEN(C5)-LEN(D5))&amp;E5,"")</f>
        <v/>
      </c>
      <c r="G5" s="15" t="s">
        <v>17</v>
      </c>
      <c r="H5" s="19" t="str">
        <f>IF(D5=$D$13,LEFT(C5,LEN(C5)-LEN(D5))&amp;G5,"")</f>
        <v/>
      </c>
      <c r="I5" s="15"/>
      <c r="J5" s="19" t="str">
        <f>IF(I5=0,"",IF(D5=$D$13,LEFT(C5,LEN(C5)-LEN(D5))&amp;I5,""))</f>
        <v/>
      </c>
      <c r="K5" s="15" t="s">
        <v>1</v>
      </c>
      <c r="L5" s="19" t="str">
        <f>IF(D5=$D$13,LEFT(C5,LEN(C5)-LEN(D5))&amp;K5,"")</f>
        <v/>
      </c>
    </row>
    <row r="6" spans="2:12" ht="21" customHeight="1" x14ac:dyDescent="0.25">
      <c r="B6" s="52">
        <v>4</v>
      </c>
      <c r="C6" s="19" t="str">
        <f>IF(D6=$D$13,$C$13,"")</f>
        <v/>
      </c>
      <c r="D6" s="20" t="s">
        <v>2</v>
      </c>
      <c r="E6" s="13" t="s">
        <v>11</v>
      </c>
      <c r="F6" s="19" t="str">
        <f>IF(D6=$D$13,LEFT(C6,LEN(C6)-LEN(D6))&amp;E6,"")</f>
        <v/>
      </c>
      <c r="G6" s="15" t="s">
        <v>17</v>
      </c>
      <c r="H6" s="19" t="str">
        <f>IF(D6=$D$13,LEFT(C6,LEN(C6)-LEN(D6))&amp;G6,"")</f>
        <v/>
      </c>
      <c r="I6" s="15"/>
      <c r="J6" s="19" t="str">
        <f>IF(I6=0,"",IF(D6=$D$13,LEFT(C6,LEN(C6)-LEN(D6))&amp;I6,""))</f>
        <v/>
      </c>
      <c r="K6" s="15" t="s">
        <v>1</v>
      </c>
      <c r="L6" s="19" t="str">
        <f>IF(D6=$D$13,LEFT(C6,LEN(C6)-LEN(D6))&amp;K6,"")</f>
        <v/>
      </c>
    </row>
    <row r="7" spans="2:12" ht="21" customHeight="1" x14ac:dyDescent="0.25">
      <c r="B7" s="52">
        <v>5</v>
      </c>
      <c r="C7" s="19" t="str">
        <f>IF(D7=$D$13,$C$13,"")</f>
        <v/>
      </c>
      <c r="D7" s="20" t="s">
        <v>5</v>
      </c>
      <c r="E7" s="13" t="s">
        <v>11</v>
      </c>
      <c r="F7" s="19" t="str">
        <f>IF(D7=$D$13,LEFT(C7,LEN(C7)-LEN(D7))&amp;E7,"")</f>
        <v/>
      </c>
      <c r="G7" s="15" t="s">
        <v>17</v>
      </c>
      <c r="H7" s="19" t="str">
        <f>IF(D7=$D$13,LEFT(C7,LEN(C7)-LEN(D7))&amp;G7,"")</f>
        <v/>
      </c>
      <c r="I7" s="15"/>
      <c r="J7" s="19" t="str">
        <f>IF(I7=0,"",IF(D7=$D$13,LEFT(C7,LEN(C7)-LEN(D7))&amp;I7,""))</f>
        <v/>
      </c>
      <c r="K7" s="15" t="s">
        <v>1</v>
      </c>
      <c r="L7" s="19" t="str">
        <f>IF(D7=$D$13,LEFT(C7,LEN(C7)-LEN(D7))&amp;K7,"")</f>
        <v/>
      </c>
    </row>
    <row r="8" spans="2:12" ht="21" customHeight="1" x14ac:dyDescent="0.25">
      <c r="B8" s="52">
        <v>6</v>
      </c>
      <c r="C8" s="19" t="str">
        <f>IF(D8=$D$13,$C$13,"")</f>
        <v/>
      </c>
      <c r="D8" s="20" t="s">
        <v>8</v>
      </c>
      <c r="E8" s="13" t="s">
        <v>13</v>
      </c>
      <c r="F8" s="19" t="str">
        <f>IF(D8=$D$13,LEFT(C8,LEN(C8)-LEN(D8))&amp;E8,"")</f>
        <v/>
      </c>
      <c r="G8" s="15" t="s">
        <v>17</v>
      </c>
      <c r="H8" s="19" t="str">
        <f>IF(D8=$D$13,LEFT(C8,LEN(C8)-LEN(D8))&amp;G8,"")</f>
        <v/>
      </c>
      <c r="I8" s="15" t="s">
        <v>18</v>
      </c>
      <c r="J8" s="19" t="str">
        <f>IF(I8=0,"",IF(D8=$D$13,LEFT(C8,LEN(C8)-LEN(D8))&amp;I8,""))</f>
        <v/>
      </c>
      <c r="K8" s="15" t="s">
        <v>1</v>
      </c>
      <c r="L8" s="19" t="str">
        <f>IF(D8=$D$13,LEFT(C8,LEN(C8)-LEN(D8))&amp;K8,"")</f>
        <v/>
      </c>
    </row>
    <row r="9" spans="2:12" ht="21" customHeight="1" x14ac:dyDescent="0.25">
      <c r="B9" s="52">
        <v>7</v>
      </c>
      <c r="C9" s="19" t="str">
        <f>IF(D9=$D$13,$C$13,"")</f>
        <v/>
      </c>
      <c r="D9" s="20" t="s">
        <v>6</v>
      </c>
      <c r="E9" s="13" t="s">
        <v>11</v>
      </c>
      <c r="F9" s="19" t="str">
        <f>IF(D9=$D$13,LEFT(C9,LEN(C9)-LEN(D9))&amp;E9,"")</f>
        <v/>
      </c>
      <c r="G9" s="15" t="s">
        <v>17</v>
      </c>
      <c r="H9" s="19" t="str">
        <f>IF(D9=$D$13,LEFT(C9,LEN(C9)-LEN(D9))&amp;G9,"")</f>
        <v/>
      </c>
      <c r="I9" s="15"/>
      <c r="J9" s="19" t="str">
        <f>IF(I9=0,"",IF(D9=$D$13,LEFT(C9,LEN(C9)-LEN(D9))&amp;I9,""))</f>
        <v/>
      </c>
      <c r="K9" s="15" t="s">
        <v>1</v>
      </c>
      <c r="L9" s="19" t="str">
        <f>IF(D9=$D$13,LEFT(C9,LEN(C9)-LEN(D9))&amp;K9,"")</f>
        <v/>
      </c>
    </row>
    <row r="10" spans="2:12" ht="21" customHeight="1" x14ac:dyDescent="0.25">
      <c r="B10" s="52">
        <v>8</v>
      </c>
      <c r="C10" s="19" t="str">
        <f>IF(D10=$D$13,$C$13,"")</f>
        <v/>
      </c>
      <c r="D10" s="20" t="s">
        <v>3</v>
      </c>
      <c r="E10" s="13" t="s">
        <v>21</v>
      </c>
      <c r="F10" s="19" t="str">
        <f>IF(D10=$D$13,LEFT(C10,LEN(C10)-LEN(D10))&amp;E10,"")</f>
        <v/>
      </c>
      <c r="G10" s="15" t="s">
        <v>23</v>
      </c>
      <c r="H10" s="19" t="str">
        <f>IF(D10=$D$13,LEFT(C10,LEN(C10)-LEN(D10))&amp;G10,"")</f>
        <v/>
      </c>
      <c r="I10" s="15"/>
      <c r="J10" s="19" t="str">
        <f>IF(I10=0,"",IF(D10=$D$13,LEFT(C10,LEN(C10)-LEN(D10))&amp;I10,""))</f>
        <v/>
      </c>
      <c r="K10" s="15" t="s">
        <v>33</v>
      </c>
      <c r="L10" s="19" t="str">
        <f>IF(D10=$D$13,LEFT(C10,LEN(C10)-LEN(D10))&amp;K10,"")</f>
        <v/>
      </c>
    </row>
    <row r="11" spans="2:12" ht="21" customHeight="1" x14ac:dyDescent="0.25">
      <c r="B11" s="52">
        <v>9</v>
      </c>
      <c r="C11" s="19" t="str">
        <f>IF(D11=$D$13,$C$13,"")</f>
        <v/>
      </c>
      <c r="D11" s="20" t="s">
        <v>9</v>
      </c>
      <c r="E11" s="13" t="s">
        <v>22</v>
      </c>
      <c r="F11" s="19" t="str">
        <f>IF(D11=$D$13,LEFT(C11,LEN(C11)-LEN(D11))&amp;E11,"")</f>
        <v/>
      </c>
      <c r="G11" s="15" t="s">
        <v>23</v>
      </c>
      <c r="H11" s="19" t="str">
        <f>IF(D11=$D$13,LEFT(C11,LEN(C11)-LEN(D11))&amp;G11,"")</f>
        <v/>
      </c>
      <c r="I11" s="15" t="s">
        <v>19</v>
      </c>
      <c r="J11" s="19" t="str">
        <f>IF(I11=0,"",IF(D11=$D$13,LEFT(C11,LEN(C11)-LEN(D11))&amp;I11,""))</f>
        <v/>
      </c>
      <c r="K11" s="15" t="s">
        <v>33</v>
      </c>
      <c r="L11" s="19" t="str">
        <f>IF(D11=$D$13,LEFT(C11,LEN(C11)-LEN(D11))&amp;K11,"")</f>
        <v/>
      </c>
    </row>
    <row r="12" spans="2:12" ht="21" customHeight="1" thickBot="1" x14ac:dyDescent="0.3">
      <c r="B12" s="53">
        <v>10</v>
      </c>
      <c r="C12" s="19" t="str">
        <f>IF(D12=$D$13,$C$13,"")</f>
        <v/>
      </c>
      <c r="D12" s="21" t="s">
        <v>7</v>
      </c>
      <c r="E12" s="14" t="s">
        <v>12</v>
      </c>
      <c r="F12" s="19" t="str">
        <f>IF(D12=$D$13,LEFT(C12,LEN(C12)-LEN(D12))&amp;E12,"")</f>
        <v/>
      </c>
      <c r="G12" s="15" t="s">
        <v>17</v>
      </c>
      <c r="H12" s="19" t="str">
        <f>IF(D12=$D$13,LEFT(C12,LEN(C12)-LEN(D12))&amp;G12,"")</f>
        <v/>
      </c>
      <c r="I12" s="15" t="s">
        <v>20</v>
      </c>
      <c r="J12" s="19" t="str">
        <f>IF(I12=0,"",IF(D12=$D$13,LEFT(C12,LEN(C12)-LEN(D12))&amp;I12,""))</f>
        <v/>
      </c>
      <c r="K12" s="15" t="s">
        <v>1</v>
      </c>
      <c r="L12" s="19" t="str">
        <f>IF(D12=$D$13,LEFT(C12,LEN(C12)-LEN(D12))&amp;K12,"")</f>
        <v/>
      </c>
    </row>
    <row r="13" spans="2:12" ht="21" customHeight="1" thickBot="1" x14ac:dyDescent="0.3">
      <c r="B13" s="17"/>
      <c r="C13" s="23">
        <f>Algorythm!C4</f>
        <v>0</v>
      </c>
      <c r="D13" s="17" t="str">
        <f>IFERROR(VLOOKUP(RIGHT(C13,3),D3:D12,1,FALSE),IFERROR(VLOOKUP(RIGHT(C13,2),D3:D12,1,FALSE),IFERROR(VLOOKUP(RIGHT(C13,1),D3:D12,1,FALSE),"")))</f>
        <v/>
      </c>
      <c r="E13" s="22" t="str">
        <f>IFERROR(VLOOKUP(D13,D3:L12,2),"")</f>
        <v/>
      </c>
      <c r="F13" s="18" t="str">
        <f>IFERROR(VLOOKUP(D13,D3:L12,3),"")</f>
        <v/>
      </c>
      <c r="G13" s="22" t="str">
        <f>IFERROR(VLOOKUP(D13,D3:L12,4),"")</f>
        <v/>
      </c>
      <c r="H13" s="18" t="str">
        <f>IFERROR(VLOOKUP(D13,D3:L12,5),"")</f>
        <v/>
      </c>
      <c r="I13" s="22" t="str">
        <f>IFERROR(VLOOKUP(D13,D3:L12,6),"")</f>
        <v/>
      </c>
      <c r="J13" s="18" t="str">
        <f>IFERROR(VLOOKUP(D13,D3:L12,7),"")</f>
        <v/>
      </c>
      <c r="K13" s="22" t="str">
        <f>IFERROR(VLOOKUP(D13,D3:L12,8),"")</f>
        <v/>
      </c>
      <c r="L13" s="18" t="str">
        <f>IFERROR(VLOOKUP(D13,D3:L12,9),"")</f>
        <v/>
      </c>
    </row>
    <row r="14" spans="2:12" ht="21" customHeight="1" x14ac:dyDescent="0.25"/>
    <row r="19" spans="3:3" x14ac:dyDescent="0.25">
      <c r="C19" s="51"/>
    </row>
  </sheetData>
  <sortState ref="C3:L12">
    <sortCondition ref="D3:D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Algorythm</vt:lpstr>
      <vt:lpstr>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Arūnas Cijunaitis</dc:creator>
  <cp:lastModifiedBy>Arūnas Cijunaitis</cp:lastModifiedBy>
  <dcterms:created xsi:type="dcterms:W3CDTF">2016-11-07T12:43:43Z</dcterms:created>
  <dcterms:modified xsi:type="dcterms:W3CDTF">2018-09-28T18:03:56Z</dcterms:modified>
</cp:coreProperties>
</file>